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35" windowWidth="9420" windowHeight="4500" activeTab="5"/>
  </bookViews>
  <sheets>
    <sheet name="Incidencias-ENF" sheetId="1" r:id="rId1"/>
    <sheet name="Incidencias-AENF" sheetId="2" r:id="rId2"/>
    <sheet name="Enfermera" sheetId="3" r:id="rId3"/>
    <sheet name="AENF" sheetId="4" r:id="rId4"/>
    <sheet name="Total" sheetId="5" r:id="rId5"/>
    <sheet name="TipoIncidencias" sheetId="6" r:id="rId6"/>
  </sheets>
  <definedNames>
    <definedName name="_xlnm.Print_Area" localSheetId="0">'Incidencias-ENF'!$A$7:$I$19</definedName>
    <definedName name="Consulta_desde_MS_Access_Database" localSheetId="3">'AENF'!$A$1:$K$10</definedName>
    <definedName name="Consulta_desde_MS_Access_Database" localSheetId="2">'Enfermera'!$A$1:$K$11</definedName>
    <definedName name="Consulta_desde_MS_Access_Database" localSheetId="4">'Total'!$A$1:$I$20</definedName>
    <definedName name="Consulta_desde_MS_Access_Database_1" localSheetId="4">'Total'!$A$1:$K$20</definedName>
    <definedName name="CRITERIA" localSheetId="4">'Total'!#REF!</definedName>
  </definedNames>
  <calcPr fullCalcOnLoad="1"/>
</workbook>
</file>

<file path=xl/sharedStrings.xml><?xml version="1.0" encoding="utf-8"?>
<sst xmlns="http://schemas.openxmlformats.org/spreadsheetml/2006/main" count="155" uniqueCount="35">
  <si>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</si>
  <si>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</si>
  <si>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</si>
  <si>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</si>
  <si>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</si>
  <si>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</si>
  <si>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</si>
  <si>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</si>
  <si>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</si>
  <si>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</si>
  <si>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</si>
  <si>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</si>
  <si>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NMes</t>
  </si>
  <si>
    <t>NombreMes</t>
  </si>
  <si>
    <t>Categoria</t>
  </si>
  <si>
    <t>ENFERMERA</t>
  </si>
  <si>
    <t>AUX.ENF.</t>
  </si>
  <si>
    <t>Jornada</t>
  </si>
  <si>
    <t>JornadasDiurnas</t>
  </si>
  <si>
    <t>JornadasNocturnas</t>
  </si>
  <si>
    <t>EurosDia</t>
  </si>
  <si>
    <t>EurosNocturnas</t>
  </si>
  <si>
    <t>TotalMes</t>
  </si>
  <si>
    <t>Jornadas
Nocturnas</t>
  </si>
  <si>
    <t>Jornadas
Diurnas</t>
  </si>
  <si>
    <t>Euros
Nocturnas</t>
  </si>
  <si>
    <t>Euros Dia</t>
  </si>
  <si>
    <t>Total Mes</t>
  </si>
  <si>
    <t>Mes</t>
  </si>
  <si>
    <t>Horas
Diurnas</t>
  </si>
  <si>
    <t>Horas
Nocturnas</t>
  </si>
  <si>
    <t>HorasDiurnas</t>
  </si>
  <si>
    <t>HorasNocturnas</t>
  </si>
  <si>
    <t>TOTAL
Auxiliares Enferm.</t>
  </si>
  <si>
    <t>TOTAL
ENFERMERAS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</si>
</sst>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00"/>
    <numFmt numFmtId="190" formatCode="[$-C0A]dddd\,\ dd&quot; de &quot;mmmm&quot; de &quot;yyyy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0.0000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88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2:I20"/>
  <sheetViews>
    <sheetView workbookViewId="0" topLeftCell="A4">
      <selection activeCell="F18" sqref="F18"/>
    </sheetView>
  </sheetViews>
  <sheetFormatPr defaultColWidth="11.421875" defaultRowHeight="12.75"/>
  <cols>
    <col min="1" max="1" width="16.00390625" style="0" customWidth="1"/>
    <col min="2" max="2" width="11.140625" style="0" customWidth="1"/>
    <col min="3" max="3" width="12.7109375" style="0" customWidth="1"/>
  </cols>
  <sheetData>
    <row r="2" spans="1:9" ht="12.75">
      <c r="A2" s="1"/>
      <c r="B2" t="s">
        <v>16</v>
      </c>
      <c r="C2" t="s">
        <v>15</v>
      </c>
      <c r="D2" s="1"/>
      <c r="E2" s="1"/>
      <c r="F2" s="1"/>
      <c r="G2" s="1"/>
      <c r="H2" s="1"/>
      <c r="I2" s="1"/>
    </row>
    <row r="7" spans="1:9" ht="25.5">
      <c r="A7" s="1" t="s">
        <v>28</v>
      </c>
      <c r="B7" s="2" t="s">
        <v>17</v>
      </c>
      <c r="C7" s="3" t="s">
        <v>24</v>
      </c>
      <c r="D7" s="3" t="s">
        <v>29</v>
      </c>
      <c r="E7" s="3" t="s">
        <v>23</v>
      </c>
      <c r="F7" s="3" t="s">
        <v>30</v>
      </c>
      <c r="G7" s="2" t="s">
        <v>26</v>
      </c>
      <c r="H7" s="3" t="s">
        <v>25</v>
      </c>
      <c r="I7" s="2" t="s">
        <v>27</v>
      </c>
    </row>
    <row r="8" spans="1:9" ht="12.75">
      <c r="A8" t="s">
        <v>0</v>
      </c>
      <c r="B8" s="10">
        <f>IF(ISERROR(VLOOKUP($A8,Enfermera!$C$2:$K$14,2,0)),"",VLOOKUP($A8,Enfermera!$C$2:$K$14,2,0))</f>
        <v>169</v>
      </c>
      <c r="C8" s="15">
        <f>IF(ISERROR(VLOOKUP($A8,Enfermera!$C$2:$K$14,3,0)),"",VLOOKUP($A8,Enfermera!$C$2:$K$14,3,0))</f>
        <v>166</v>
      </c>
      <c r="D8" s="15">
        <f>IF(ISERROR(VLOOKUP($A8,Enfermera!$C$2:$K$14,4,0)),"",VLOOKUP($A8,Enfermera!$C$2:$K$14,4,0))</f>
        <v>1162</v>
      </c>
      <c r="E8" s="15">
        <f>IF(ISERROR(VLOOKUP($A8,Enfermera!$C$2:$K$14,5,0)),"",VLOOKUP($A8,Enfermera!$C$2:$K$14,5,0))</f>
        <v>3</v>
      </c>
      <c r="F8" s="15">
        <f>IF(ISERROR(VLOOKUP($A8,Enfermera!$C$2:$K$14,6,0)),"",VLOOKUP($A8,Enfermera!$C$2:$K$14,6,0))</f>
        <v>30</v>
      </c>
      <c r="G8" s="9">
        <f>IF(ISERROR(VLOOKUP($A8,Enfermera!$C$2:$K$14,7,0)),"",VLOOKUP($A8,Enfermera!$C$2:$K$14,7,0))</f>
        <v>1502.3</v>
      </c>
      <c r="H8" s="9">
        <f>IF(ISERROR(VLOOKUP($A8,Enfermera!$C$2:$K$14,8,0)),"",VLOOKUP($A8,Enfermera!$C$2:$K$14,8,0))</f>
        <v>30.54</v>
      </c>
      <c r="I8" s="9">
        <f>IF(ISERROR(VLOOKUP($A8,Enfermera!$C$2:$K$14,9,0)),"",VLOOKUP($A8,Enfermera!$C$2:$K$14,9,0))</f>
        <v>1532.84</v>
      </c>
    </row>
    <row r="9" spans="1:9" ht="12.75">
      <c r="A9" t="s">
        <v>1</v>
      </c>
      <c r="B9" s="10">
        <f>IF(ISERROR(VLOOKUP(A9,Enfermera!$C$2:$K$14,2,0)),"",VLOOKUP(A9,Enfermera!$C$2:$K$14,2,0))</f>
      </c>
      <c r="C9" s="15">
        <f>IF(ISERROR(VLOOKUP($A9,Enfermera!$C$2:$K$14,3,0)),"",VLOOKUP($A9,Enfermera!$C$2:$K$14,3,0))</f>
      </c>
      <c r="D9" s="15">
        <f>IF(ISERROR(VLOOKUP($A9,Enfermera!$C$2:$K$14,4,0)),"",VLOOKUP($A9,Enfermera!$C$2:$K$14,4,0))</f>
      </c>
      <c r="E9" s="15">
        <f>IF(ISERROR(VLOOKUP($A9,Enfermera!$C$2:$K$14,5,0)),"",VLOOKUP($A9,Enfermera!$C$2:$K$14,5,0))</f>
      </c>
      <c r="F9" s="15">
        <f>IF(ISERROR(VLOOKUP($A9,Enfermera!$C$2:$K$14,6,0)),"",VLOOKUP($A9,Enfermera!$C$2:$K$14,6,0))</f>
      </c>
      <c r="G9" s="9">
        <f>IF(ISERROR(VLOOKUP($A9,Enfermera!$C$2:$K$14,7,0)),"",VLOOKUP($A9,Enfermera!$C$2:$K$14,7,0))</f>
      </c>
      <c r="H9" s="9">
        <f>IF(ISERROR(VLOOKUP($A9,Enfermera!$C$2:$K$14,8,0)),"",VLOOKUP($A9,Enfermera!$C$2:$K$14,8,0))</f>
      </c>
      <c r="I9" s="9">
        <f>IF(ISERROR(VLOOKUP($A9,Enfermera!$C$2:$K$14,9,0)),"",VLOOKUP($A9,Enfermera!$C$2:$K$14,9,0))</f>
      </c>
    </row>
    <row r="10" spans="1:9" ht="12.75">
      <c r="A10" t="s">
        <v>2</v>
      </c>
      <c r="B10" s="10">
        <f>IF(ISERROR(VLOOKUP(A10,Enfermera!$C$2:$K$14,2,0)),"",VLOOKUP(A10,Enfermera!$C$2:$K$14,2,0))</f>
      </c>
      <c r="C10" s="15">
        <f>IF(ISERROR(VLOOKUP($A10,Enfermera!$C$2:$K$14,3,0)),"",VLOOKUP($A10,Enfermera!$C$2:$K$14,3,0))</f>
      </c>
      <c r="D10" s="15">
        <f>IF(ISERROR(VLOOKUP($A10,Enfermera!$C$2:$K$14,4,0)),"",VLOOKUP($A10,Enfermera!$C$2:$K$14,4,0))</f>
      </c>
      <c r="E10" s="15">
        <f>IF(ISERROR(VLOOKUP($A10,Enfermera!$C$2:$K$14,5,0)),"",VLOOKUP($A10,Enfermera!$C$2:$K$14,5,0))</f>
      </c>
      <c r="F10" s="15">
        <f>IF(ISERROR(VLOOKUP($A10,Enfermera!$C$2:$K$14,6,0)),"",VLOOKUP($A10,Enfermera!$C$2:$K$14,6,0))</f>
      </c>
      <c r="G10" s="9">
        <f>IF(ISERROR(VLOOKUP($A10,Enfermera!$C$2:$K$14,7,0)),"",VLOOKUP($A10,Enfermera!$C$2:$K$14,7,0))</f>
      </c>
      <c r="H10" s="9">
        <f>IF(ISERROR(VLOOKUP($A10,Enfermera!$C$2:$K$14,8,0)),"",VLOOKUP($A10,Enfermera!$C$2:$K$14,8,0))</f>
      </c>
      <c r="I10" s="9">
        <f>IF(ISERROR(VLOOKUP($A10,Enfermera!$C$2:$K$14,9,0)),"",VLOOKUP($A10,Enfermera!$C$2:$K$14,9,0))</f>
      </c>
    </row>
    <row r="11" spans="1:9" ht="12.75">
      <c r="A11" t="s">
        <v>3</v>
      </c>
      <c r="B11" s="16">
        <f>IF(ISERROR(VLOOKUP(A11,Enfermera!$C$2:$K$14,2,0)),"",VLOOKUP(A11,Enfermera!$C$2:$K$14,2,0))</f>
        <v>31</v>
      </c>
      <c r="C11" s="15">
        <f>IF(ISERROR(VLOOKUP($A11,Enfermera!$C$2:$K$14,3,0)),"",VLOOKUP($A11,Enfermera!$C$2:$K$14,3,0))</f>
        <v>19</v>
      </c>
      <c r="D11" s="15">
        <f>IF(ISERROR(VLOOKUP($A11,Enfermera!$C$2:$K$14,4,0)),"",VLOOKUP($A11,Enfermera!$C$2:$K$14,4,0))</f>
        <v>133</v>
      </c>
      <c r="E11" s="15">
        <f>IF(ISERROR(VLOOKUP($A11,Enfermera!$C$2:$K$14,5,0)),"",VLOOKUP($A11,Enfermera!$C$2:$K$14,5,0))</f>
        <v>12</v>
      </c>
      <c r="F11" s="15">
        <f>IF(ISERROR(VLOOKUP($A11,Enfermera!$C$2:$K$14,6,0)),"",VLOOKUP($A11,Enfermera!$C$2:$K$14,6,0))</f>
        <v>120</v>
      </c>
      <c r="G11" s="9">
        <f>IF(ISERROR(VLOOKUP($A11,Enfermera!$C$2:$K$14,7,0)),"",VLOOKUP($A11,Enfermera!$C$2:$K$14,7,0))</f>
        <v>171.95</v>
      </c>
      <c r="H11" s="9">
        <f>IF(ISERROR(VLOOKUP($A11,Enfermera!$C$2:$K$14,8,0)),"",VLOOKUP($A11,Enfermera!$C$2:$K$14,8,0))</f>
        <v>122.16</v>
      </c>
      <c r="I11" s="9">
        <f>IF(ISERROR(VLOOKUP($A11,Enfermera!$C$2:$K$14,9,0)),"",VLOOKUP($A11,Enfermera!$C$2:$K$14,9,0))</f>
        <v>294.11</v>
      </c>
    </row>
    <row r="12" spans="1:9" ht="12.75">
      <c r="A12" t="s">
        <v>4</v>
      </c>
      <c r="B12" s="10">
        <f>IF(ISERROR(VLOOKUP(A12,Enfermera!$C$2:$K$14,2,0)),"",VLOOKUP(A12,Enfermera!$C$2:$K$14,2,0))</f>
        <v>314</v>
      </c>
      <c r="C12" s="15">
        <f>IF(ISERROR(VLOOKUP($A12,Enfermera!$C$2:$K$14,3,0)),"",VLOOKUP($A12,Enfermera!$C$2:$K$14,3,0))</f>
        <v>204</v>
      </c>
      <c r="D12" s="15">
        <f>IF(ISERROR(VLOOKUP($A12,Enfermera!$C$2:$K$14,4,0)),"",VLOOKUP($A12,Enfermera!$C$2:$K$14,4,0))</f>
        <v>1428</v>
      </c>
      <c r="E12" s="15">
        <f>IF(ISERROR(VLOOKUP($A12,Enfermera!$C$2:$K$14,5,0)),"",VLOOKUP($A12,Enfermera!$C$2:$K$14,5,0))</f>
        <v>110</v>
      </c>
      <c r="F12" s="15">
        <f>IF(ISERROR(VLOOKUP($A12,Enfermera!$C$2:$K$14,6,0)),"",VLOOKUP($A12,Enfermera!$C$2:$K$14,6,0))</f>
        <v>1100</v>
      </c>
      <c r="G12" s="9">
        <f>IF(ISERROR(VLOOKUP($A12,Enfermera!$C$2:$K$14,7,0)),"",VLOOKUP($A12,Enfermera!$C$2:$K$14,7,0))</f>
        <v>1846.2</v>
      </c>
      <c r="H12" s="9">
        <f>IF(ISERROR(VLOOKUP($A12,Enfermera!$C$2:$K$14,8,0)),"",VLOOKUP($A12,Enfermera!$C$2:$K$14,8,0))</f>
        <v>1119.8</v>
      </c>
      <c r="I12" s="9">
        <f>IF(ISERROR(VLOOKUP($A12,Enfermera!$C$2:$K$14,9,0)),"",VLOOKUP($A12,Enfermera!$C$2:$K$14,9,0))</f>
        <v>2966</v>
      </c>
    </row>
    <row r="13" spans="1:9" ht="12.75">
      <c r="A13" t="s">
        <v>5</v>
      </c>
      <c r="B13" s="10">
        <f>IF(ISERROR(VLOOKUP(A13,Enfermera!$C$2:$K$14,2,0)),"",VLOOKUP(A13,Enfermera!$C$2:$K$14,2,0))</f>
        <v>253</v>
      </c>
      <c r="C13" s="15">
        <f>IF(ISERROR(VLOOKUP($A13,Enfermera!$C$2:$K$14,3,0)),"",VLOOKUP($A13,Enfermera!$C$2:$K$14,3,0))</f>
        <v>137</v>
      </c>
      <c r="D13" s="15">
        <f>IF(ISERROR(VLOOKUP($A13,Enfermera!$C$2:$K$14,4,0)),"",VLOOKUP($A13,Enfermera!$C$2:$K$14,4,0))</f>
        <v>959</v>
      </c>
      <c r="E13" s="15">
        <f>IF(ISERROR(VLOOKUP($A13,Enfermera!$C$2:$K$14,5,0)),"",VLOOKUP($A13,Enfermera!$C$2:$K$14,5,0))</f>
        <v>116</v>
      </c>
      <c r="F13" s="15">
        <f>IF(ISERROR(VLOOKUP($A13,Enfermera!$C$2:$K$14,6,0)),"",VLOOKUP($A13,Enfermera!$C$2:$K$14,6,0))</f>
        <v>1160</v>
      </c>
      <c r="G13" s="9">
        <f>IF(ISERROR(VLOOKUP($A13,Enfermera!$C$2:$K$14,7,0)),"",VLOOKUP($A13,Enfermera!$C$2:$K$14,7,0))</f>
        <v>1239.85</v>
      </c>
      <c r="H13" s="9">
        <f>IF(ISERROR(VLOOKUP($A13,Enfermera!$C$2:$K$14,8,0)),"",VLOOKUP($A13,Enfermera!$C$2:$K$14,8,0))</f>
        <v>1180.88</v>
      </c>
      <c r="I13" s="9">
        <f>IF(ISERROR(VLOOKUP($A13,Enfermera!$C$2:$K$14,9,0)),"",VLOOKUP($A13,Enfermera!$C$2:$K$14,9,0))</f>
        <v>2420.73</v>
      </c>
    </row>
    <row r="14" spans="1:9" ht="12.75">
      <c r="A14" t="s">
        <v>6</v>
      </c>
      <c r="B14" s="10">
        <f>IF(ISERROR(VLOOKUP(A14,Enfermera!$C$2:$K$14,2,0)),"",VLOOKUP(A14,Enfermera!$C$2:$K$14,2,0))</f>
        <v>253</v>
      </c>
      <c r="C14" s="15">
        <f>IF(ISERROR(VLOOKUP($A14,Enfermera!$C$2:$K$14,3,0)),"",VLOOKUP($A14,Enfermera!$C$2:$K$14,3,0))</f>
        <v>136</v>
      </c>
      <c r="D14" s="15">
        <f>IF(ISERROR(VLOOKUP($A14,Enfermera!$C$2:$K$14,4,0)),"",VLOOKUP($A14,Enfermera!$C$2:$K$14,4,0))</f>
        <v>952</v>
      </c>
      <c r="E14" s="15">
        <f>IF(ISERROR(VLOOKUP($A14,Enfermera!$C$2:$K$14,5,0)),"",VLOOKUP($A14,Enfermera!$C$2:$K$14,5,0))</f>
        <v>117</v>
      </c>
      <c r="F14" s="15">
        <f>IF(ISERROR(VLOOKUP($A14,Enfermera!$C$2:$K$14,6,0)),"",VLOOKUP($A14,Enfermera!$C$2:$K$14,6,0))</f>
        <v>1170</v>
      </c>
      <c r="G14" s="9">
        <f>IF(ISERROR(VLOOKUP($A14,Enfermera!$C$2:$K$14,7,0)),"",VLOOKUP($A14,Enfermera!$C$2:$K$14,7,0))</f>
        <v>1230.8</v>
      </c>
      <c r="H14" s="9">
        <f>IF(ISERROR(VLOOKUP($A14,Enfermera!$C$2:$K$14,8,0)),"",VLOOKUP($A14,Enfermera!$C$2:$K$14,8,0))</f>
        <v>1191.06</v>
      </c>
      <c r="I14" s="9">
        <f>IF(ISERROR(VLOOKUP($A14,Enfermera!$C$2:$K$14,9,0)),"",VLOOKUP($A14,Enfermera!$C$2:$K$14,9,0))</f>
        <v>2421.86</v>
      </c>
    </row>
    <row r="15" spans="1:9" ht="12.75">
      <c r="A15" t="s">
        <v>7</v>
      </c>
      <c r="B15" s="10">
        <f>IF(ISERROR(VLOOKUP(A15,Enfermera!$C$2:$K$14,2,0)),"",VLOOKUP(A15,Enfermera!$C$2:$K$14,2,0))</f>
        <v>197</v>
      </c>
      <c r="C15" s="15">
        <f>IF(ISERROR(VLOOKUP($A15,Enfermera!$C$2:$K$14,3,0)),"",VLOOKUP($A15,Enfermera!$C$2:$K$14,3,0))</f>
        <v>77</v>
      </c>
      <c r="D15" s="15">
        <f>IF(ISERROR(VLOOKUP($A15,Enfermera!$C$2:$K$14,4,0)),"",VLOOKUP($A15,Enfermera!$C$2:$K$14,4,0))</f>
        <v>539</v>
      </c>
      <c r="E15" s="15">
        <f>IF(ISERROR(VLOOKUP($A15,Enfermera!$C$2:$K$14,5,0)),"",VLOOKUP($A15,Enfermera!$C$2:$K$14,5,0))</f>
        <v>120</v>
      </c>
      <c r="F15" s="15">
        <f>IF(ISERROR(VLOOKUP($A15,Enfermera!$C$2:$K$14,6,0)),"",VLOOKUP($A15,Enfermera!$C$2:$K$14,6,0))</f>
        <v>1200</v>
      </c>
      <c r="G15" s="9">
        <f>IF(ISERROR(VLOOKUP($A15,Enfermera!$C$2:$K$14,7,0)),"",VLOOKUP($A15,Enfermera!$C$2:$K$14,7,0))</f>
        <v>696.85</v>
      </c>
      <c r="H15" s="9">
        <f>IF(ISERROR(VLOOKUP($A15,Enfermera!$C$2:$K$14,8,0)),"",VLOOKUP($A15,Enfermera!$C$2:$K$14,8,0))</f>
        <v>1221.6</v>
      </c>
      <c r="I15" s="9">
        <f>IF(ISERROR(VLOOKUP($A15,Enfermera!$C$2:$K$14,9,0)),"",VLOOKUP($A15,Enfermera!$C$2:$K$14,9,0))</f>
        <v>1918.45</v>
      </c>
    </row>
    <row r="16" spans="1:9" ht="12.75">
      <c r="A16" t="s">
        <v>8</v>
      </c>
      <c r="B16" s="10">
        <f>IF(ISERROR(VLOOKUP(A16,Enfermera!$C$2:$K$14,2,0)),"",VLOOKUP(A16,Enfermera!$C$2:$K$14,2,0))</f>
        <v>255</v>
      </c>
      <c r="C16" s="15">
        <f>IF(ISERROR(VLOOKUP($A16,Enfermera!$C$2:$K$14,3,0)),"",VLOOKUP($A16,Enfermera!$C$2:$K$14,3,0))</f>
        <v>138</v>
      </c>
      <c r="D16" s="15">
        <f>IF(ISERROR(VLOOKUP($A16,Enfermera!$C$2:$K$14,4,0)),"",VLOOKUP($A16,Enfermera!$C$2:$K$14,4,0))</f>
        <v>966</v>
      </c>
      <c r="E16" s="15">
        <f>IF(ISERROR(VLOOKUP($A16,Enfermera!$C$2:$K$14,5,0)),"",VLOOKUP($A16,Enfermera!$C$2:$K$14,5,0))</f>
        <v>117</v>
      </c>
      <c r="F16" s="15">
        <f>IF(ISERROR(VLOOKUP($A16,Enfermera!$C$2:$K$14,6,0)),"",VLOOKUP($A16,Enfermera!$C$2:$K$14,6,0))</f>
        <v>1170</v>
      </c>
      <c r="G16" s="9">
        <f>IF(ISERROR(VLOOKUP($A16,Enfermera!$C$2:$K$14,7,0)),"",VLOOKUP($A16,Enfermera!$C$2:$K$14,7,0))</f>
        <v>1248.9</v>
      </c>
      <c r="H16" s="9">
        <f>IF(ISERROR(VLOOKUP($A16,Enfermera!$C$2:$K$14,8,0)),"",VLOOKUP($A16,Enfermera!$C$2:$K$14,8,0))</f>
        <v>1191.06</v>
      </c>
      <c r="I16" s="9">
        <f>IF(ISERROR(VLOOKUP($A16,Enfermera!$C$2:$K$14,9,0)),"",VLOOKUP($A16,Enfermera!$C$2:$K$14,9,0))</f>
        <v>2439.96</v>
      </c>
    </row>
    <row r="17" spans="1:9" ht="12.75">
      <c r="A17" t="s">
        <v>9</v>
      </c>
      <c r="B17" s="10">
        <f>IF(ISERROR(VLOOKUP(A17,Enfermera!$C$2:$K$14,2,0)),"",VLOOKUP(A17,Enfermera!$C$2:$K$14,2,0))</f>
        <v>251</v>
      </c>
      <c r="C17" s="15">
        <f>IF(ISERROR(VLOOKUP($A17,Enfermera!$C$2:$K$14,3,0)),"",VLOOKUP($A17,Enfermera!$C$2:$K$14,3,0))</f>
        <v>127</v>
      </c>
      <c r="D17" s="15">
        <f>IF(ISERROR(VLOOKUP($A17,Enfermera!$C$2:$K$14,4,0)),"",VLOOKUP($A17,Enfermera!$C$2:$K$14,4,0))</f>
        <v>889</v>
      </c>
      <c r="E17" s="15">
        <f>IF(ISERROR(VLOOKUP($A17,Enfermera!$C$2:$K$14,5,0)),"",VLOOKUP($A17,Enfermera!$C$2:$K$14,5,0))</f>
        <v>124</v>
      </c>
      <c r="F17" s="15">
        <f>IF(ISERROR(VLOOKUP($A17,Enfermera!$C$2:$K$14,6,0)),"",VLOOKUP($A17,Enfermera!$C$2:$K$14,6,0))</f>
        <v>1240</v>
      </c>
      <c r="G17" s="9">
        <f>IF(ISERROR(VLOOKUP($A17,Enfermera!$C$2:$K$14,7,0)),"",VLOOKUP($A17,Enfermera!$C$2:$K$14,7,0))</f>
        <v>1149.35</v>
      </c>
      <c r="H17" s="9">
        <f>IF(ISERROR(VLOOKUP($A17,Enfermera!$C$2:$K$14,8,0)),"",VLOOKUP($A17,Enfermera!$C$2:$K$14,8,0))</f>
        <v>1262.32</v>
      </c>
      <c r="I17" s="9">
        <f>IF(ISERROR(VLOOKUP($A17,Enfermera!$C$2:$K$14,9,0)),"",VLOOKUP($A17,Enfermera!$C$2:$K$14,9,0))</f>
        <v>2411.67</v>
      </c>
    </row>
    <row r="18" spans="1:9" ht="12.75">
      <c r="A18" t="s">
        <v>10</v>
      </c>
      <c r="B18" s="10">
        <f>IF(ISERROR(VLOOKUP(A18,Enfermera!$C$2:$K$14,2,0)),"",VLOOKUP(A18,Enfermera!$C$2:$K$14,2,0))</f>
        <v>241</v>
      </c>
      <c r="C18" s="15">
        <f>IF(ISERROR(VLOOKUP($A18,Enfermera!$C$2:$K$14,3,0)),"",VLOOKUP($A18,Enfermera!$C$2:$K$14,3,0))</f>
        <v>121</v>
      </c>
      <c r="D18" s="15">
        <f>IF(ISERROR(VLOOKUP($A18,Enfermera!$C$2:$K$14,4,0)),"",VLOOKUP($A18,Enfermera!$C$2:$K$14,4,0))</f>
        <v>847</v>
      </c>
      <c r="E18" s="15">
        <f>IF(ISERROR(VLOOKUP($A18,Enfermera!$C$2:$K$14,5,0)),"",VLOOKUP($A18,Enfermera!$C$2:$K$14,5,0))</f>
        <v>120</v>
      </c>
      <c r="F18" s="15">
        <f>IF(ISERROR(VLOOKUP($A18,Enfermera!$C$2:$K$14,6,0)),"",VLOOKUP($A18,Enfermera!$C$2:$K$14,6,0))</f>
        <v>1200</v>
      </c>
      <c r="G18" s="9">
        <f>IF(ISERROR(VLOOKUP($A18,Enfermera!$C$2:$K$14,7,0)),"",VLOOKUP($A18,Enfermera!$C$2:$K$14,7,0))</f>
        <v>1095.05</v>
      </c>
      <c r="H18" s="9">
        <f>IF(ISERROR(VLOOKUP($A18,Enfermera!$C$2:$K$14,8,0)),"",VLOOKUP($A18,Enfermera!$C$2:$K$14,8,0))</f>
        <v>1221.6</v>
      </c>
      <c r="I18" s="9">
        <f>IF(ISERROR(VLOOKUP($A18,Enfermera!$C$2:$K$14,9,0)),"",VLOOKUP($A18,Enfermera!$C$2:$K$14,9,0))</f>
        <v>2316.65</v>
      </c>
    </row>
    <row r="19" spans="1:9" ht="12.75">
      <c r="A19" t="s">
        <v>11</v>
      </c>
      <c r="B19" s="10">
        <f>IF(ISERROR(VLOOKUP(A19,Enfermera!$C$2:$K$14,2,0)),"",VLOOKUP(A19,Enfermera!$C$2:$K$14,2,0))</f>
        <v>345</v>
      </c>
      <c r="C19" s="15">
        <f>IF(ISERROR(VLOOKUP($A19,Enfermera!$C$2:$K$14,3,0)),"",VLOOKUP($A19,Enfermera!$C$2:$K$14,3,0))</f>
        <v>231</v>
      </c>
      <c r="D19" s="15">
        <f>IF(ISERROR(VLOOKUP($A19,Enfermera!$C$2:$K$14,4,0)),"",VLOOKUP($A19,Enfermera!$C$2:$K$14,4,0))</f>
        <v>1617</v>
      </c>
      <c r="E19" s="15">
        <f>IF(ISERROR(VLOOKUP($A19,Enfermera!$C$2:$K$14,5,0)),"",VLOOKUP($A19,Enfermera!$C$2:$K$14,5,0))</f>
        <v>114</v>
      </c>
      <c r="F19" s="15">
        <f>IF(ISERROR(VLOOKUP($A19,Enfermera!$C$2:$K$14,6,0)),"",VLOOKUP($A19,Enfermera!$C$2:$K$14,6,0))</f>
        <v>1140</v>
      </c>
      <c r="G19" s="9">
        <f>IF(ISERROR(VLOOKUP($A19,Enfermera!$C$2:$K$14,7,0)),"",VLOOKUP($A19,Enfermera!$C$2:$K$14,7,0))</f>
        <v>2090.55</v>
      </c>
      <c r="H19" s="9">
        <f>IF(ISERROR(VLOOKUP($A19,Enfermera!$C$2:$K$14,8,0)),"",VLOOKUP($A19,Enfermera!$C$2:$K$14,8,0))</f>
        <v>1160.52</v>
      </c>
      <c r="I19" s="9">
        <f>IF(ISERROR(VLOOKUP($A19,Enfermera!$C$2:$K$14,9,0)),"",VLOOKUP($A19,Enfermera!$C$2:$K$14,9,0))</f>
        <v>3251.07</v>
      </c>
    </row>
    <row r="20" spans="1:9" ht="25.5">
      <c r="A20" s="18" t="s">
        <v>34</v>
      </c>
      <c r="B20" s="11">
        <f>SUM(B8:B19)</f>
        <v>2309</v>
      </c>
      <c r="C20" s="11">
        <f aca="true" t="shared" si="0" ref="C20:I20">SUM(C8:C19)</f>
        <v>1356</v>
      </c>
      <c r="D20" s="11">
        <f t="shared" si="0"/>
        <v>9492</v>
      </c>
      <c r="E20" s="11">
        <f t="shared" si="0"/>
        <v>953</v>
      </c>
      <c r="F20" s="11">
        <f t="shared" si="0"/>
        <v>9530</v>
      </c>
      <c r="G20" s="11">
        <f t="shared" si="0"/>
        <v>12271.8</v>
      </c>
      <c r="H20" s="11">
        <f t="shared" si="0"/>
        <v>9701.54</v>
      </c>
      <c r="I20" s="11">
        <f t="shared" si="0"/>
        <v>21973.340000000004</v>
      </c>
    </row>
  </sheetData>
  <printOptions/>
  <pageMargins left="0.75" right="0.75" top="1" bottom="1" header="0" footer="0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H19" sqref="H19"/>
    </sheetView>
  </sheetViews>
  <sheetFormatPr defaultColWidth="11.421875" defaultRowHeight="12.75"/>
  <cols>
    <col min="1" max="1" width="16.00390625" style="0" customWidth="1"/>
    <col min="2" max="2" width="11.140625" style="0" customWidth="1"/>
    <col min="3" max="3" width="12.7109375" style="0" customWidth="1"/>
  </cols>
  <sheetData>
    <row r="2" spans="1:9" ht="12.75">
      <c r="A2" s="1"/>
      <c r="D2" s="1"/>
      <c r="E2" s="1"/>
      <c r="F2" s="1"/>
      <c r="G2" s="1"/>
      <c r="H2" s="1"/>
      <c r="I2" s="1"/>
    </row>
    <row r="7" spans="1:9" ht="25.5">
      <c r="A7" s="1" t="s">
        <v>28</v>
      </c>
      <c r="B7" s="2" t="s">
        <v>17</v>
      </c>
      <c r="C7" s="3" t="s">
        <v>24</v>
      </c>
      <c r="D7" s="3" t="s">
        <v>29</v>
      </c>
      <c r="E7" s="3" t="s">
        <v>23</v>
      </c>
      <c r="F7" s="3" t="s">
        <v>30</v>
      </c>
      <c r="G7" s="2" t="s">
        <v>26</v>
      </c>
      <c r="H7" s="3" t="s">
        <v>25</v>
      </c>
      <c r="I7" s="2" t="s">
        <v>27</v>
      </c>
    </row>
    <row r="8" spans="1:9" ht="12.75">
      <c r="A8" t="s">
        <v>0</v>
      </c>
      <c r="B8" s="16">
        <f>IF(ISERROR(VLOOKUP($A8,AENF!$C$2:$K$14,2,0)),"",VLOOKUP($A8,AENF!$C$2:$K$14,2,0))</f>
      </c>
      <c r="C8">
        <f>IF(ISERROR(VLOOKUP($A8,AENF!$C$2:$K$14,3,0)),"",VLOOKUP($A8,AENF!$C$2:$K$14,3,0))</f>
      </c>
      <c r="D8">
        <f>IF(ISERROR(VLOOKUP($A8,AENF!$C$2:$K$14,4,0)),"",VLOOKUP($A8,AENF!$C$2:$K$14,4,0))</f>
      </c>
      <c r="E8">
        <f>IF(ISERROR(VLOOKUP($A8,AENF!$C$2:$K$14,5,0)),"",VLOOKUP($A8,AENF!$C$2:$K$14,5,0))</f>
      </c>
      <c r="F8">
        <f>IF(ISERROR(VLOOKUP($A8,AENF!$C$2:$K$14,6,0)),"",VLOOKUP($A8,AENF!$C$2:$K$14,6,0))</f>
      </c>
      <c r="G8">
        <f>IF(ISERROR(VLOOKUP($A8,AENF!$C$2:$K$14,7,0)),"",VLOOKUP($A8,AENF!$C$2:$K$14,7,0))</f>
      </c>
      <c r="H8">
        <f>IF(ISERROR(VLOOKUP($A8,AENF!$C$2:$K$14,8,0)),"",VLOOKUP($A8,AENF!$C$2:$K$14,8,0))</f>
      </c>
      <c r="I8">
        <f>IF(ISERROR(VLOOKUP($A8,AENF!$C$2:$K$14,9,0)),"",VLOOKUP($A8,AENF!$C$2:$K$14,9,0))</f>
      </c>
    </row>
    <row r="9" spans="1:9" ht="12.75">
      <c r="A9" t="s">
        <v>1</v>
      </c>
      <c r="B9" s="16">
        <f>IF(ISERROR(VLOOKUP(A9,AENF!$C$2:$K$14,2,0)),"",VLOOKUP(A9,AENF!$C$2:$K$14,2,0))</f>
      </c>
      <c r="C9">
        <f>IF(ISERROR(VLOOKUP($A9,AENF!$C$2:$K$14,3,0)),"",VLOOKUP($A9,AENF!$C$2:$K$14,3,0))</f>
      </c>
      <c r="D9">
        <f>IF(ISERROR(VLOOKUP($A9,AENF!$C$2:$K$14,4,0)),"",VLOOKUP($A9,AENF!$C$2:$K$14,4,0))</f>
      </c>
      <c r="E9">
        <f>IF(ISERROR(VLOOKUP($A9,AENF!$C$2:$K$14,5,0)),"",VLOOKUP($A9,AENF!$C$2:$K$14,5,0))</f>
      </c>
      <c r="F9">
        <f>IF(ISERROR(VLOOKUP($A9,AENF!$C$2:$K$14,6,0)),"",VLOOKUP($A9,AENF!$C$2:$K$14,6,0))</f>
      </c>
      <c r="G9">
        <f>IF(ISERROR(VLOOKUP($A9,AENF!$C$2:$K$14,7,0)),"",VLOOKUP($A9,AENF!$C$2:$K$14,7,0))</f>
      </c>
      <c r="H9">
        <f>IF(ISERROR(VLOOKUP($A9,AENF!$C$2:$K$14,8,0)),"",VLOOKUP($A9,AENF!$C$2:$K$14,8,0))</f>
      </c>
      <c r="I9">
        <f>IF(ISERROR(VLOOKUP($A9,AENF!$C$2:$K$14,9,0)),"",VLOOKUP($A9,AENF!$C$2:$K$14,9,0))</f>
      </c>
    </row>
    <row r="10" spans="1:9" ht="12.75">
      <c r="A10" t="s">
        <v>2</v>
      </c>
      <c r="B10" s="16">
        <f>IF(ISERROR(VLOOKUP(A10,AENF!$C$2:$K$14,2,0)),"",VLOOKUP(A10,AENF!$C$2:$K$14,2,0))</f>
      </c>
      <c r="C10">
        <f>IF(ISERROR(VLOOKUP($A10,AENF!$C$2:$K$14,3,0)),"",VLOOKUP($A10,AENF!$C$2:$K$14,3,0))</f>
      </c>
      <c r="D10">
        <f>IF(ISERROR(VLOOKUP($A10,AENF!$C$2:$K$14,4,0)),"",VLOOKUP($A10,AENF!$C$2:$K$14,4,0))</f>
      </c>
      <c r="E10">
        <f>IF(ISERROR(VLOOKUP($A10,AENF!$C$2:$K$14,5,0)),"",VLOOKUP($A10,AENF!$C$2:$K$14,5,0))</f>
      </c>
      <c r="F10">
        <f>IF(ISERROR(VLOOKUP($A10,AENF!$C$2:$K$14,6,0)),"",VLOOKUP($A10,AENF!$C$2:$K$14,6,0))</f>
      </c>
      <c r="G10">
        <f>IF(ISERROR(VLOOKUP($A10,AENF!$C$2:$K$14,7,0)),"",VLOOKUP($A10,AENF!$C$2:$K$14,7,0))</f>
      </c>
      <c r="H10">
        <f>IF(ISERROR(VLOOKUP($A10,AENF!$C$2:$K$14,8,0)),"",VLOOKUP($A10,AENF!$C$2:$K$14,8,0))</f>
      </c>
      <c r="I10">
        <f>IF(ISERROR(VLOOKUP($A10,AENF!$C$2:$K$14,9,0)),"",VLOOKUP($A10,AENF!$C$2:$K$14,9,0))</f>
      </c>
    </row>
    <row r="11" spans="1:9" ht="12.75">
      <c r="A11" t="s">
        <v>3</v>
      </c>
      <c r="B11" s="16">
        <f>IF(ISERROR(VLOOKUP(A11,AENF!$C$2:$K$14,2,0)),"",VLOOKUP(A11,AENF!$C$2:$K$14,2,0))</f>
        <v>26</v>
      </c>
      <c r="C11">
        <f>IF(ISERROR(VLOOKUP($A11,AENF!$C$2:$K$14,3,0)),"",VLOOKUP($A11,AENF!$C$2:$K$14,3,0))</f>
        <v>22</v>
      </c>
      <c r="D11" s="15">
        <f>IF(ISERROR(VLOOKUP($A11,AENF!$C$2:$K$14,4,0)),"",VLOOKUP($A11,AENF!$C$2:$K$14,4,0))</f>
        <v>154</v>
      </c>
      <c r="E11">
        <f>IF(ISERROR(VLOOKUP($A11,AENF!$C$2:$K$14,5,0)),"",VLOOKUP($A11,AENF!$C$2:$K$14,5,0))</f>
        <v>4</v>
      </c>
      <c r="F11">
        <f>IF(ISERROR(VLOOKUP($A11,AENF!$C$2:$K$14,6,0)),"",VLOOKUP($A11,AENF!$C$2:$K$14,6,0))</f>
        <v>40</v>
      </c>
      <c r="G11">
        <f>IF(ISERROR(VLOOKUP($A11,AENF!$C$2:$K$14,7,0)),"",VLOOKUP($A11,AENF!$C$2:$K$14,7,0))</f>
        <v>150.26</v>
      </c>
      <c r="H11" s="9">
        <f>IF(ISERROR(VLOOKUP($A11,AENF!$C$2:$K$14,8,0)),"",VLOOKUP($A11,AENF!$C$2:$K$14,8,0))</f>
        <v>28.6</v>
      </c>
      <c r="I11">
        <f>IF(ISERROR(VLOOKUP($A11,AENF!$C$2:$K$14,9,0)),"",VLOOKUP($A11,AENF!$C$2:$K$14,9,0))</f>
        <v>178.86</v>
      </c>
    </row>
    <row r="12" spans="1:9" ht="12.75">
      <c r="A12" t="s">
        <v>4</v>
      </c>
      <c r="B12" s="16">
        <f>IF(ISERROR(VLOOKUP(A12,AENF!$C$2:$K$14,2,0)),"",VLOOKUP(A12,AENF!$C$2:$K$14,2,0))</f>
        <v>332</v>
      </c>
      <c r="C12">
        <f>IF(ISERROR(VLOOKUP($A12,AENF!$C$2:$K$14,3,0)),"",VLOOKUP($A12,AENF!$C$2:$K$14,3,0))</f>
        <v>225</v>
      </c>
      <c r="D12">
        <f>IF(ISERROR(VLOOKUP($A12,AENF!$C$2:$K$14,4,0)),"",VLOOKUP($A12,AENF!$C$2:$K$14,4,0))</f>
        <v>1575</v>
      </c>
      <c r="E12">
        <f>IF(ISERROR(VLOOKUP($A12,AENF!$C$2:$K$14,5,0)),"",VLOOKUP($A12,AENF!$C$2:$K$14,5,0))</f>
        <v>107</v>
      </c>
      <c r="F12">
        <f>IF(ISERROR(VLOOKUP($A12,AENF!$C$2:$K$14,6,0)),"",VLOOKUP($A12,AENF!$C$2:$K$14,6,0))</f>
        <v>1070</v>
      </c>
      <c r="G12">
        <f>IF(ISERROR(VLOOKUP($A12,AENF!$C$2:$K$14,7,0)),"",VLOOKUP($A12,AENF!$C$2:$K$14,7,0))</f>
        <v>1536.75</v>
      </c>
      <c r="H12">
        <f>IF(ISERROR(VLOOKUP($A12,AENF!$C$2:$K$14,8,0)),"",VLOOKUP($A12,AENF!$C$2:$K$14,8,0))</f>
        <v>765.05</v>
      </c>
      <c r="I12" s="9">
        <f>IF(ISERROR(VLOOKUP($A12,AENF!$C$2:$K$14,9,0)),"",VLOOKUP($A12,AENF!$C$2:$K$14,9,0))</f>
        <v>2301.8</v>
      </c>
    </row>
    <row r="13" spans="1:9" ht="12.75">
      <c r="A13" t="s">
        <v>5</v>
      </c>
      <c r="B13" s="16">
        <f>IF(ISERROR(VLOOKUP(A13,AENF!$C$2:$K$14,2,0)),"",VLOOKUP(A13,AENF!$C$2:$K$14,2,0))</f>
        <v>382</v>
      </c>
      <c r="C13">
        <f>IF(ISERROR(VLOOKUP($A13,AENF!$C$2:$K$14,3,0)),"",VLOOKUP($A13,AENF!$C$2:$K$14,3,0))</f>
        <v>259</v>
      </c>
      <c r="D13">
        <f>IF(ISERROR(VLOOKUP($A13,AENF!$C$2:$K$14,4,0)),"",VLOOKUP($A13,AENF!$C$2:$K$14,4,0))</f>
        <v>1813</v>
      </c>
      <c r="E13">
        <f>IF(ISERROR(VLOOKUP($A13,AENF!$C$2:$K$14,5,0)),"",VLOOKUP($A13,AENF!$C$2:$K$14,5,0))</f>
        <v>123</v>
      </c>
      <c r="F13">
        <f>IF(ISERROR(VLOOKUP($A13,AENF!$C$2:$K$14,6,0)),"",VLOOKUP($A13,AENF!$C$2:$K$14,6,0))</f>
        <v>1230</v>
      </c>
      <c r="G13">
        <f>IF(ISERROR(VLOOKUP($A13,AENF!$C$2:$K$14,7,0)),"",VLOOKUP($A13,AENF!$C$2:$K$14,7,0))</f>
        <v>1768.97</v>
      </c>
      <c r="H13">
        <f>IF(ISERROR(VLOOKUP($A13,AENF!$C$2:$K$14,8,0)),"",VLOOKUP($A13,AENF!$C$2:$K$14,8,0))</f>
        <v>879.45</v>
      </c>
      <c r="I13">
        <f>IF(ISERROR(VLOOKUP($A13,AENF!$C$2:$K$14,9,0)),"",VLOOKUP($A13,AENF!$C$2:$K$14,9,0))</f>
        <v>2648.42</v>
      </c>
    </row>
    <row r="14" spans="1:9" ht="12.75">
      <c r="A14" t="s">
        <v>6</v>
      </c>
      <c r="B14" s="16">
        <f>IF(ISERROR(VLOOKUP(A14,AENF!$C$2:$K$14,2,0)),"",VLOOKUP(A14,AENF!$C$2:$K$14,2,0))</f>
        <v>327</v>
      </c>
      <c r="C14">
        <f>IF(ISERROR(VLOOKUP($A14,AENF!$C$2:$K$14,3,0)),"",VLOOKUP($A14,AENF!$C$2:$K$14,3,0))</f>
        <v>207</v>
      </c>
      <c r="D14">
        <f>IF(ISERROR(VLOOKUP($A14,AENF!$C$2:$K$14,4,0)),"",VLOOKUP($A14,AENF!$C$2:$K$14,4,0))</f>
        <v>1449</v>
      </c>
      <c r="E14">
        <f>IF(ISERROR(VLOOKUP($A14,AENF!$C$2:$K$14,5,0)),"",VLOOKUP($A14,AENF!$C$2:$K$14,5,0))</f>
        <v>120</v>
      </c>
      <c r="F14">
        <f>IF(ISERROR(VLOOKUP($A14,AENF!$C$2:$K$14,6,0)),"",VLOOKUP($A14,AENF!$C$2:$K$14,6,0))</f>
        <v>1200</v>
      </c>
      <c r="G14">
        <f>IF(ISERROR(VLOOKUP($A14,AENF!$C$2:$K$14,7,0)),"",VLOOKUP($A14,AENF!$C$2:$K$14,7,0))</f>
        <v>1413.81</v>
      </c>
      <c r="H14" s="9">
        <f>IF(ISERROR(VLOOKUP($A14,AENF!$C$2:$K$14,8,0)),"",VLOOKUP($A14,AENF!$C$2:$K$14,8,0))</f>
        <v>858</v>
      </c>
      <c r="I14">
        <f>IF(ISERROR(VLOOKUP($A14,AENF!$C$2:$K$14,9,0)),"",VLOOKUP($A14,AENF!$C$2:$K$14,9,0))</f>
        <v>2271.81</v>
      </c>
    </row>
    <row r="15" spans="1:9" ht="12.75">
      <c r="A15" t="s">
        <v>7</v>
      </c>
      <c r="B15" s="16">
        <f>IF(ISERROR(VLOOKUP(A15,AENF!$C$2:$K$14,2,0)),"",VLOOKUP(A15,AENF!$C$2:$K$14,2,0))</f>
        <v>301</v>
      </c>
      <c r="C15">
        <f>IF(ISERROR(VLOOKUP($A15,AENF!$C$2:$K$14,3,0)),"",VLOOKUP($A15,AENF!$C$2:$K$14,3,0))</f>
        <v>186</v>
      </c>
      <c r="D15">
        <f>IF(ISERROR(VLOOKUP($A15,AENF!$C$2:$K$14,4,0)),"",VLOOKUP($A15,AENF!$C$2:$K$14,4,0))</f>
        <v>1302</v>
      </c>
      <c r="E15">
        <f>IF(ISERROR(VLOOKUP($A15,AENF!$C$2:$K$14,5,0)),"",VLOOKUP($A15,AENF!$C$2:$K$14,5,0))</f>
        <v>115</v>
      </c>
      <c r="F15">
        <f>IF(ISERROR(VLOOKUP($A15,AENF!$C$2:$K$14,6,0)),"",VLOOKUP($A15,AENF!$C$2:$K$14,6,0))</f>
        <v>1150</v>
      </c>
      <c r="G15">
        <f>IF(ISERROR(VLOOKUP($A15,AENF!$C$2:$K$14,7,0)),"",VLOOKUP($A15,AENF!$C$2:$K$14,7,0))</f>
        <v>1270.38</v>
      </c>
      <c r="H15">
        <f>IF(ISERROR(VLOOKUP($A15,AENF!$C$2:$K$14,8,0)),"",VLOOKUP($A15,AENF!$C$2:$K$14,8,0))</f>
        <v>822.25</v>
      </c>
      <c r="I15">
        <f>IF(ISERROR(VLOOKUP($A15,AENF!$C$2:$K$14,9,0)),"",VLOOKUP($A15,AENF!$C$2:$K$14,9,0))</f>
        <v>2092.63</v>
      </c>
    </row>
    <row r="16" spans="1:9" ht="12.75">
      <c r="A16" t="s">
        <v>8</v>
      </c>
      <c r="B16" s="16">
        <f>IF(ISERROR(VLOOKUP(A16,AENF!$C$2:$K$14,2,0)),"",VLOOKUP(A16,AENF!$C$2:$K$14,2,0))</f>
        <v>297</v>
      </c>
      <c r="C16">
        <f>IF(ISERROR(VLOOKUP($A16,AENF!$C$2:$K$14,3,0)),"",VLOOKUP($A16,AENF!$C$2:$K$14,3,0))</f>
        <v>181</v>
      </c>
      <c r="D16">
        <f>IF(ISERROR(VLOOKUP($A16,AENF!$C$2:$K$14,4,0)),"",VLOOKUP($A16,AENF!$C$2:$K$14,4,0))</f>
        <v>1267</v>
      </c>
      <c r="E16">
        <f>IF(ISERROR(VLOOKUP($A16,AENF!$C$2:$K$14,5,0)),"",VLOOKUP($A16,AENF!$C$2:$K$14,5,0))</f>
        <v>116</v>
      </c>
      <c r="F16">
        <f>IF(ISERROR(VLOOKUP($A16,AENF!$C$2:$K$14,6,0)),"",VLOOKUP($A16,AENF!$C$2:$K$14,6,0))</f>
        <v>1160</v>
      </c>
      <c r="G16">
        <f>IF(ISERROR(VLOOKUP($A16,AENF!$C$2:$K$14,7,0)),"",VLOOKUP($A16,AENF!$C$2:$K$14,7,0))</f>
        <v>1236.23</v>
      </c>
      <c r="H16" s="9">
        <f>IF(ISERROR(VLOOKUP($A16,AENF!$C$2:$K$14,8,0)),"",VLOOKUP($A16,AENF!$C$2:$K$14,8,0))</f>
        <v>829.4</v>
      </c>
      <c r="I16">
        <f>IF(ISERROR(VLOOKUP($A16,AENF!$C$2:$K$14,9,0)),"",VLOOKUP($A16,AENF!$C$2:$K$14,9,0))</f>
        <v>2065.63</v>
      </c>
    </row>
    <row r="17" spans="1:9" ht="12.75">
      <c r="A17" t="s">
        <v>9</v>
      </c>
      <c r="B17" s="16">
        <f>IF(ISERROR(VLOOKUP(A17,AENF!$C$2:$K$14,2,0)),"",VLOOKUP(A17,AENF!$C$2:$K$14,2,0))</f>
        <v>280</v>
      </c>
      <c r="C17">
        <f>IF(ISERROR(VLOOKUP($A17,AENF!$C$2:$K$14,3,0)),"",VLOOKUP($A17,AENF!$C$2:$K$14,3,0))</f>
        <v>172</v>
      </c>
      <c r="D17">
        <f>IF(ISERROR(VLOOKUP($A17,AENF!$C$2:$K$14,4,0)),"",VLOOKUP($A17,AENF!$C$2:$K$14,4,0))</f>
        <v>1204</v>
      </c>
      <c r="E17">
        <f>IF(ISERROR(VLOOKUP($A17,AENF!$C$2:$K$14,5,0)),"",VLOOKUP($A17,AENF!$C$2:$K$14,5,0))</f>
        <v>108</v>
      </c>
      <c r="F17">
        <f>IF(ISERROR(VLOOKUP($A17,AENF!$C$2:$K$14,6,0)),"",VLOOKUP($A17,AENF!$C$2:$K$14,6,0))</f>
        <v>1080</v>
      </c>
      <c r="G17">
        <f>IF(ISERROR(VLOOKUP($A17,AENF!$C$2:$K$14,7,0)),"",VLOOKUP($A17,AENF!$C$2:$K$14,7,0))</f>
        <v>1174.76</v>
      </c>
      <c r="H17" s="9">
        <f>IF(ISERROR(VLOOKUP($A17,AENF!$C$2:$K$14,8,0)),"",VLOOKUP($A17,AENF!$C$2:$K$14,8,0))</f>
        <v>772.2</v>
      </c>
      <c r="I17">
        <f>IF(ISERROR(VLOOKUP($A17,AENF!$C$2:$K$14,9,0)),"",VLOOKUP($A17,AENF!$C$2:$K$14,9,0))</f>
        <v>1946.96</v>
      </c>
    </row>
    <row r="18" spans="1:9" ht="12.75">
      <c r="A18" t="s">
        <v>10</v>
      </c>
      <c r="B18" s="16">
        <f>IF(ISERROR(VLOOKUP(A18,AENF!$C$2:$K$14,2,0)),"",VLOOKUP(A18,AENF!$C$2:$K$14,2,0))</f>
        <v>236</v>
      </c>
      <c r="C18">
        <f>IF(ISERROR(VLOOKUP($A18,AENF!$C$2:$K$14,3,0)),"",VLOOKUP($A18,AENF!$C$2:$K$14,3,0))</f>
        <v>139</v>
      </c>
      <c r="D18">
        <f>IF(ISERROR(VLOOKUP($A18,AENF!$C$2:$K$14,4,0)),"",VLOOKUP($A18,AENF!$C$2:$K$14,4,0))</f>
        <v>973</v>
      </c>
      <c r="E18">
        <f>IF(ISERROR(VLOOKUP($A18,AENF!$C$2:$K$14,5,0)),"",VLOOKUP($A18,AENF!$C$2:$K$14,5,0))</f>
        <v>97</v>
      </c>
      <c r="F18">
        <f>IF(ISERROR(VLOOKUP($A18,AENF!$C$2:$K$14,6,0)),"",VLOOKUP($A18,AENF!$C$2:$K$14,6,0))</f>
        <v>970</v>
      </c>
      <c r="G18">
        <f>IF(ISERROR(VLOOKUP($A18,AENF!$C$2:$K$14,7,0)),"",VLOOKUP($A18,AENF!$C$2:$K$14,7,0))</f>
        <v>949.37</v>
      </c>
      <c r="H18">
        <f>IF(ISERROR(VLOOKUP($A18,AENF!$C$2:$K$14,8,0)),"",VLOOKUP($A18,AENF!$C$2:$K$14,8,0))</f>
        <v>693.55</v>
      </c>
      <c r="I18">
        <f>IF(ISERROR(VLOOKUP($A18,AENF!$C$2:$K$14,9,0)),"",VLOOKUP($A18,AENF!$C$2:$K$14,9,0))</f>
        <v>1642.92</v>
      </c>
    </row>
    <row r="19" spans="1:9" ht="12.75">
      <c r="A19" t="s">
        <v>11</v>
      </c>
      <c r="B19" s="16">
        <f>IF(ISERROR(VLOOKUP(A19,AENF!$C$2:$K$14,2,0)),"",VLOOKUP(A19,AENF!$C$2:$K$14,2,0))</f>
        <v>412</v>
      </c>
      <c r="C19">
        <f>IF(ISERROR(VLOOKUP($A19,AENF!$C$2:$K$14,3,0)),"",VLOOKUP($A19,AENF!$C$2:$K$14,3,0))</f>
        <v>300</v>
      </c>
      <c r="D19">
        <f>IF(ISERROR(VLOOKUP($A19,AENF!$C$2:$K$14,4,0)),"",VLOOKUP($A19,AENF!$C$2:$K$14,4,0))</f>
        <v>2100</v>
      </c>
      <c r="E19">
        <f>IF(ISERROR(VLOOKUP($A19,AENF!$C$2:$K$14,5,0)),"",VLOOKUP($A19,AENF!$C$2:$K$14,5,0))</f>
        <v>112</v>
      </c>
      <c r="F19">
        <f>IF(ISERROR(VLOOKUP($A19,AENF!$C$2:$K$14,6,0)),"",VLOOKUP($A19,AENF!$C$2:$K$14,6,0))</f>
        <v>1120</v>
      </c>
      <c r="G19" s="9">
        <f>IF(ISERROR(VLOOKUP($A19,AENF!$C$2:$K$14,7,0)),"",VLOOKUP($A19,AENF!$C$2:$K$14,7,0))</f>
        <v>2049</v>
      </c>
      <c r="H19" s="9">
        <f>IF(ISERROR(VLOOKUP($A19,AENF!$C$2:$K$14,8,0)),"",VLOOKUP($A19,AENF!$C$2:$K$14,8,0))</f>
        <v>800.8</v>
      </c>
      <c r="I19" s="9">
        <f>IF(ISERROR(VLOOKUP($A19,AENF!$C$2:$K$14,9,0)),"",VLOOKUP($A19,AENF!$C$2:$K$14,9,0))</f>
        <v>2849.8</v>
      </c>
    </row>
    <row r="20" spans="1:9" ht="38.25">
      <c r="A20" s="18" t="s">
        <v>33</v>
      </c>
      <c r="B20" s="15">
        <f>SUM(B8:B19)</f>
        <v>2593</v>
      </c>
      <c r="C20" s="15">
        <f aca="true" t="shared" si="0" ref="C20:I20">SUM(C8:C19)</f>
        <v>1691</v>
      </c>
      <c r="D20" s="15">
        <f t="shared" si="0"/>
        <v>11837</v>
      </c>
      <c r="E20" s="15">
        <f t="shared" si="0"/>
        <v>902</v>
      </c>
      <c r="F20" s="15">
        <f t="shared" si="0"/>
        <v>9020</v>
      </c>
      <c r="G20" s="9">
        <f t="shared" si="0"/>
        <v>11549.53</v>
      </c>
      <c r="H20" s="9">
        <f t="shared" si="0"/>
        <v>6449.3</v>
      </c>
      <c r="I20" s="9">
        <f t="shared" si="0"/>
        <v>17998.83</v>
      </c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C6" sqref="C6"/>
    </sheetView>
  </sheetViews>
  <sheetFormatPr defaultColWidth="11.421875" defaultRowHeight="12.75"/>
  <cols>
    <col min="1" max="1" width="5.8515625" style="0" bestFit="1" customWidth="1"/>
    <col min="2" max="2" width="12.7109375" style="0" bestFit="1" customWidth="1"/>
    <col min="3" max="3" width="13.00390625" style="0" bestFit="1" customWidth="1"/>
    <col min="4" max="4" width="7.421875" style="13" bestFit="1" customWidth="1"/>
    <col min="5" max="5" width="16.28125" style="15" bestFit="1" customWidth="1"/>
    <col min="6" max="6" width="13.00390625" style="15" bestFit="1" customWidth="1"/>
    <col min="7" max="7" width="18.421875" style="15" bestFit="1" customWidth="1"/>
    <col min="8" max="8" width="15.140625" style="15" bestFit="1" customWidth="1"/>
    <col min="9" max="9" width="9.00390625" style="9" bestFit="1" customWidth="1"/>
    <col min="10" max="10" width="15.00390625" style="9" bestFit="1" customWidth="1"/>
    <col min="11" max="11" width="9.140625" style="9" bestFit="1" customWidth="1"/>
  </cols>
  <sheetData>
    <row r="1" spans="1:11" ht="12.75">
      <c r="A1" s="1" t="s">
        <v>12</v>
      </c>
      <c r="B1" s="1" t="s">
        <v>14</v>
      </c>
      <c r="C1" s="1" t="s">
        <v>13</v>
      </c>
      <c r="D1" s="13" t="s">
        <v>17</v>
      </c>
      <c r="E1" s="14" t="s">
        <v>18</v>
      </c>
      <c r="F1" s="14" t="s">
        <v>31</v>
      </c>
      <c r="G1" s="14" t="s">
        <v>19</v>
      </c>
      <c r="H1" s="14" t="s">
        <v>32</v>
      </c>
      <c r="I1" s="12" t="s">
        <v>20</v>
      </c>
      <c r="J1" s="12" t="s">
        <v>21</v>
      </c>
      <c r="K1" s="12" t="s">
        <v>22</v>
      </c>
    </row>
    <row r="2" spans="1:11" ht="12.75">
      <c r="A2">
        <v>4</v>
      </c>
      <c r="B2" t="s">
        <v>15</v>
      </c>
      <c r="C2" t="s">
        <v>3</v>
      </c>
      <c r="D2" s="8">
        <v>31</v>
      </c>
      <c r="E2" s="15">
        <v>19</v>
      </c>
      <c r="F2" s="15">
        <v>133</v>
      </c>
      <c r="G2" s="15">
        <v>12</v>
      </c>
      <c r="H2" s="15">
        <v>120</v>
      </c>
      <c r="I2" s="9">
        <v>171.95</v>
      </c>
      <c r="J2" s="9">
        <v>122.16</v>
      </c>
      <c r="K2" s="9">
        <v>294.11</v>
      </c>
    </row>
    <row r="3" spans="1:11" ht="12.75">
      <c r="A3">
        <v>8</v>
      </c>
      <c r="B3" t="s">
        <v>15</v>
      </c>
      <c r="C3" t="s">
        <v>7</v>
      </c>
      <c r="D3" s="13">
        <v>197</v>
      </c>
      <c r="E3" s="15">
        <v>77</v>
      </c>
      <c r="F3" s="15">
        <v>539</v>
      </c>
      <c r="G3" s="15">
        <v>120</v>
      </c>
      <c r="H3" s="15">
        <v>1200</v>
      </c>
      <c r="I3" s="9">
        <v>696.85</v>
      </c>
      <c r="J3" s="9">
        <v>1221.6</v>
      </c>
      <c r="K3" s="9">
        <v>1918.45</v>
      </c>
    </row>
    <row r="4" spans="1:11" ht="12.75">
      <c r="A4">
        <v>12</v>
      </c>
      <c r="B4" t="s">
        <v>15</v>
      </c>
      <c r="C4" t="s">
        <v>11</v>
      </c>
      <c r="D4" s="13">
        <v>345</v>
      </c>
      <c r="E4" s="15">
        <v>231</v>
      </c>
      <c r="F4" s="15">
        <v>1617</v>
      </c>
      <c r="G4" s="15">
        <v>114</v>
      </c>
      <c r="H4" s="15">
        <v>1140</v>
      </c>
      <c r="I4" s="9">
        <v>2090.55</v>
      </c>
      <c r="J4" s="9">
        <v>1160.52</v>
      </c>
      <c r="K4" s="9">
        <v>3251.07</v>
      </c>
    </row>
    <row r="5" spans="1:11" ht="12.75">
      <c r="A5">
        <v>1</v>
      </c>
      <c r="B5" t="s">
        <v>15</v>
      </c>
      <c r="C5" t="s">
        <v>0</v>
      </c>
      <c r="D5" s="13">
        <v>169</v>
      </c>
      <c r="E5" s="15">
        <v>166</v>
      </c>
      <c r="F5" s="15">
        <v>1162</v>
      </c>
      <c r="G5" s="15">
        <v>3</v>
      </c>
      <c r="H5" s="15">
        <v>30</v>
      </c>
      <c r="I5" s="9">
        <v>1502.3</v>
      </c>
      <c r="J5" s="9">
        <v>30.54</v>
      </c>
      <c r="K5" s="9">
        <v>1532.84</v>
      </c>
    </row>
    <row r="6" spans="1:11" ht="12.75">
      <c r="A6">
        <v>7</v>
      </c>
      <c r="B6" t="s">
        <v>15</v>
      </c>
      <c r="C6" t="s">
        <v>6</v>
      </c>
      <c r="D6" s="13">
        <v>253</v>
      </c>
      <c r="E6" s="15">
        <v>136</v>
      </c>
      <c r="F6" s="15">
        <v>952</v>
      </c>
      <c r="G6" s="15">
        <v>117</v>
      </c>
      <c r="H6" s="15">
        <v>1170</v>
      </c>
      <c r="I6" s="9">
        <v>1230.8</v>
      </c>
      <c r="J6" s="9">
        <v>1191.06</v>
      </c>
      <c r="K6" s="9">
        <v>2421.86</v>
      </c>
    </row>
    <row r="7" spans="1:11" ht="12.75">
      <c r="A7">
        <v>6</v>
      </c>
      <c r="B7" t="s">
        <v>15</v>
      </c>
      <c r="C7" t="s">
        <v>5</v>
      </c>
      <c r="D7" s="13">
        <v>253</v>
      </c>
      <c r="E7" s="15">
        <v>137</v>
      </c>
      <c r="F7" s="15">
        <v>959</v>
      </c>
      <c r="G7" s="15">
        <v>116</v>
      </c>
      <c r="H7" s="15">
        <v>1160</v>
      </c>
      <c r="I7" s="9">
        <v>1239.85</v>
      </c>
      <c r="J7" s="9">
        <v>1180.88</v>
      </c>
      <c r="K7" s="9">
        <v>2420.73</v>
      </c>
    </row>
    <row r="8" spans="1:11" ht="12.75">
      <c r="A8">
        <v>5</v>
      </c>
      <c r="B8" t="s">
        <v>15</v>
      </c>
      <c r="C8" t="s">
        <v>4</v>
      </c>
      <c r="D8" s="13">
        <v>314</v>
      </c>
      <c r="E8" s="15">
        <v>204</v>
      </c>
      <c r="F8" s="15">
        <v>1428</v>
      </c>
      <c r="G8" s="15">
        <v>110</v>
      </c>
      <c r="H8" s="15">
        <v>1100</v>
      </c>
      <c r="I8" s="9">
        <v>1846.2</v>
      </c>
      <c r="J8" s="9">
        <v>1119.8</v>
      </c>
      <c r="K8" s="9">
        <v>2966</v>
      </c>
    </row>
    <row r="9" spans="1:11" ht="12.75">
      <c r="A9">
        <v>11</v>
      </c>
      <c r="B9" t="s">
        <v>15</v>
      </c>
      <c r="C9" t="s">
        <v>10</v>
      </c>
      <c r="D9" s="13">
        <v>241</v>
      </c>
      <c r="E9" s="15">
        <v>121</v>
      </c>
      <c r="F9" s="15">
        <v>847</v>
      </c>
      <c r="G9" s="15">
        <v>120</v>
      </c>
      <c r="H9" s="15">
        <v>1200</v>
      </c>
      <c r="I9" s="9">
        <v>1095.05</v>
      </c>
      <c r="J9" s="9">
        <v>1221.6</v>
      </c>
      <c r="K9" s="9">
        <v>2316.65</v>
      </c>
    </row>
    <row r="10" spans="1:11" ht="12.75">
      <c r="A10">
        <v>10</v>
      </c>
      <c r="B10" t="s">
        <v>15</v>
      </c>
      <c r="C10" t="s">
        <v>9</v>
      </c>
      <c r="D10" s="13">
        <v>251</v>
      </c>
      <c r="E10" s="15">
        <v>127</v>
      </c>
      <c r="F10" s="15">
        <v>889</v>
      </c>
      <c r="G10" s="15">
        <v>124</v>
      </c>
      <c r="H10" s="15">
        <v>1240</v>
      </c>
      <c r="I10" s="9">
        <v>1149.35</v>
      </c>
      <c r="J10" s="9">
        <v>1262.32</v>
      </c>
      <c r="K10" s="9">
        <v>2411.67</v>
      </c>
    </row>
    <row r="11" spans="1:11" ht="12.75">
      <c r="A11">
        <v>9</v>
      </c>
      <c r="B11" t="s">
        <v>15</v>
      </c>
      <c r="C11" t="s">
        <v>8</v>
      </c>
      <c r="D11" s="13">
        <v>255</v>
      </c>
      <c r="E11" s="15">
        <v>138</v>
      </c>
      <c r="F11" s="15">
        <v>966</v>
      </c>
      <c r="G11" s="15">
        <v>117</v>
      </c>
      <c r="H11" s="15">
        <v>1170</v>
      </c>
      <c r="I11" s="9">
        <v>1248.9</v>
      </c>
      <c r="J11" s="9">
        <v>1191.06</v>
      </c>
      <c r="K11" s="9">
        <v>2439.96</v>
      </c>
    </row>
  </sheetData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K10"/>
  <sheetViews>
    <sheetView workbookViewId="0" topLeftCell="A1">
      <selection activeCell="D7" sqref="D7"/>
    </sheetView>
  </sheetViews>
  <sheetFormatPr defaultColWidth="11.421875" defaultRowHeight="12.75"/>
  <cols>
    <col min="1" max="1" width="5.8515625" style="0" bestFit="1" customWidth="1"/>
    <col min="2" max="2" width="9.8515625" style="0" bestFit="1" customWidth="1"/>
    <col min="3" max="3" width="13.00390625" style="0" bestFit="1" customWidth="1"/>
    <col min="4" max="4" width="8.421875" style="0" bestFit="1" customWidth="1"/>
    <col min="5" max="5" width="16.28125" style="0" bestFit="1" customWidth="1"/>
    <col min="6" max="6" width="13.00390625" style="0" bestFit="1" customWidth="1"/>
    <col min="7" max="7" width="18.421875" style="0" bestFit="1" customWidth="1"/>
    <col min="8" max="8" width="15.140625" style="0" bestFit="1" customWidth="1"/>
    <col min="9" max="9" width="9.00390625" style="0" bestFit="1" customWidth="1"/>
    <col min="10" max="10" width="15.00390625" style="0" bestFit="1" customWidth="1"/>
    <col min="11" max="16384" width="9.140625" style="0" customWidth="1"/>
  </cols>
  <sheetData>
    <row r="1" spans="1:11" ht="12.75">
      <c r="A1" s="1" t="s">
        <v>12</v>
      </c>
      <c r="B1" s="1" t="s">
        <v>14</v>
      </c>
      <c r="C1" s="1" t="s">
        <v>13</v>
      </c>
      <c r="D1" s="1" t="s">
        <v>17</v>
      </c>
      <c r="E1" s="1" t="s">
        <v>18</v>
      </c>
      <c r="F1" s="1" t="s">
        <v>31</v>
      </c>
      <c r="G1" s="1" t="s">
        <v>19</v>
      </c>
      <c r="H1" s="1" t="s">
        <v>32</v>
      </c>
      <c r="I1" s="1" t="s">
        <v>20</v>
      </c>
      <c r="J1" s="1" t="s">
        <v>21</v>
      </c>
      <c r="K1" s="1" t="s">
        <v>22</v>
      </c>
    </row>
    <row r="2" spans="1:11" ht="12.75">
      <c r="A2">
        <v>4</v>
      </c>
      <c r="B2" t="s">
        <v>16</v>
      </c>
      <c r="C2" t="s">
        <v>3</v>
      </c>
      <c r="D2">
        <v>26</v>
      </c>
      <c r="E2">
        <v>22</v>
      </c>
      <c r="F2">
        <v>154</v>
      </c>
      <c r="G2">
        <v>4</v>
      </c>
      <c r="H2">
        <v>40</v>
      </c>
      <c r="I2">
        <v>150.26</v>
      </c>
      <c r="J2">
        <v>28.6</v>
      </c>
      <c r="K2">
        <v>178.86</v>
      </c>
    </row>
    <row r="3" spans="1:11" ht="12.75">
      <c r="A3">
        <v>8</v>
      </c>
      <c r="B3" t="s">
        <v>16</v>
      </c>
      <c r="C3" t="s">
        <v>7</v>
      </c>
      <c r="D3">
        <v>301</v>
      </c>
      <c r="E3">
        <v>186</v>
      </c>
      <c r="F3">
        <v>1302</v>
      </c>
      <c r="G3">
        <v>115</v>
      </c>
      <c r="H3">
        <v>1150</v>
      </c>
      <c r="I3">
        <v>1270.38</v>
      </c>
      <c r="J3">
        <v>822.25</v>
      </c>
      <c r="K3">
        <v>2092.63</v>
      </c>
    </row>
    <row r="4" spans="1:11" ht="12.75">
      <c r="A4">
        <v>12</v>
      </c>
      <c r="B4" t="s">
        <v>16</v>
      </c>
      <c r="C4" t="s">
        <v>11</v>
      </c>
      <c r="D4">
        <v>412</v>
      </c>
      <c r="E4">
        <v>300</v>
      </c>
      <c r="F4">
        <v>2100</v>
      </c>
      <c r="G4">
        <v>112</v>
      </c>
      <c r="H4">
        <v>1120</v>
      </c>
      <c r="I4">
        <v>2049</v>
      </c>
      <c r="J4">
        <v>800.8</v>
      </c>
      <c r="K4">
        <v>2849.8</v>
      </c>
    </row>
    <row r="5" spans="1:11" ht="12.75">
      <c r="A5">
        <v>7</v>
      </c>
      <c r="B5" t="s">
        <v>16</v>
      </c>
      <c r="C5" t="s">
        <v>6</v>
      </c>
      <c r="D5">
        <v>327</v>
      </c>
      <c r="E5">
        <v>207</v>
      </c>
      <c r="F5">
        <v>1449</v>
      </c>
      <c r="G5">
        <v>120</v>
      </c>
      <c r="H5">
        <v>1200</v>
      </c>
      <c r="I5">
        <v>1413.81</v>
      </c>
      <c r="J5">
        <v>858</v>
      </c>
      <c r="K5">
        <v>2271.81</v>
      </c>
    </row>
    <row r="6" spans="1:11" ht="12.75">
      <c r="A6">
        <v>6</v>
      </c>
      <c r="B6" t="s">
        <v>16</v>
      </c>
      <c r="C6" t="s">
        <v>5</v>
      </c>
      <c r="D6">
        <v>382</v>
      </c>
      <c r="E6">
        <v>259</v>
      </c>
      <c r="F6">
        <v>1813</v>
      </c>
      <c r="G6">
        <v>123</v>
      </c>
      <c r="H6">
        <v>1230</v>
      </c>
      <c r="I6">
        <v>1768.97</v>
      </c>
      <c r="J6">
        <v>879.45</v>
      </c>
      <c r="K6">
        <v>2648.42</v>
      </c>
    </row>
    <row r="7" spans="1:11" s="4" customFormat="1" ht="12.75">
      <c r="A7" s="6">
        <v>5</v>
      </c>
      <c r="B7" s="4" t="s">
        <v>16</v>
      </c>
      <c r="C7" s="5" t="s">
        <v>4</v>
      </c>
      <c r="D7" s="17">
        <v>332</v>
      </c>
      <c r="E7" s="7">
        <v>225</v>
      </c>
      <c r="F7" s="7">
        <v>1575</v>
      </c>
      <c r="G7" s="7">
        <v>107</v>
      </c>
      <c r="H7" s="7">
        <v>1070</v>
      </c>
      <c r="I7" s="7">
        <v>1536.75</v>
      </c>
      <c r="J7" s="6">
        <v>765.05</v>
      </c>
      <c r="K7" s="6">
        <v>2301.8</v>
      </c>
    </row>
    <row r="8" spans="1:11" ht="12.75">
      <c r="A8">
        <v>11</v>
      </c>
      <c r="B8" t="s">
        <v>16</v>
      </c>
      <c r="C8" t="s">
        <v>10</v>
      </c>
      <c r="D8">
        <v>236</v>
      </c>
      <c r="E8">
        <v>139</v>
      </c>
      <c r="F8">
        <v>973</v>
      </c>
      <c r="G8">
        <v>97</v>
      </c>
      <c r="H8">
        <v>970</v>
      </c>
      <c r="I8">
        <v>949.37</v>
      </c>
      <c r="J8">
        <v>693.55</v>
      </c>
      <c r="K8">
        <v>1642.92</v>
      </c>
    </row>
    <row r="9" spans="1:11" ht="12.75">
      <c r="A9">
        <v>10</v>
      </c>
      <c r="B9" t="s">
        <v>16</v>
      </c>
      <c r="C9" t="s">
        <v>9</v>
      </c>
      <c r="D9">
        <v>280</v>
      </c>
      <c r="E9">
        <v>172</v>
      </c>
      <c r="F9">
        <v>1204</v>
      </c>
      <c r="G9">
        <v>108</v>
      </c>
      <c r="H9">
        <v>1080</v>
      </c>
      <c r="I9">
        <v>1174.76</v>
      </c>
      <c r="J9">
        <v>772.2</v>
      </c>
      <c r="K9">
        <v>1946.96</v>
      </c>
    </row>
    <row r="10" spans="1:11" ht="12.75">
      <c r="A10">
        <v>9</v>
      </c>
      <c r="B10" t="s">
        <v>16</v>
      </c>
      <c r="C10" t="s">
        <v>8</v>
      </c>
      <c r="D10">
        <v>297</v>
      </c>
      <c r="E10">
        <v>181</v>
      </c>
      <c r="F10">
        <v>1267</v>
      </c>
      <c r="G10">
        <v>116</v>
      </c>
      <c r="H10">
        <v>1160</v>
      </c>
      <c r="I10">
        <v>1236.23</v>
      </c>
      <c r="J10">
        <v>829.4</v>
      </c>
      <c r="K10">
        <v>2065.63</v>
      </c>
    </row>
  </sheetData>
  <printOptions/>
  <pageMargins left="0.75" right="0.75" top="1" bottom="1" header="0" footer="0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K20"/>
  <sheetViews>
    <sheetView workbookViewId="0" topLeftCell="A1">
      <selection activeCell="F29" sqref="F29"/>
    </sheetView>
  </sheetViews>
  <sheetFormatPr defaultColWidth="11.421875" defaultRowHeight="12.75"/>
  <cols>
    <col min="1" max="1" width="5.8515625" style="0" customWidth="1"/>
    <col min="2" max="2" width="12.7109375" style="0" bestFit="1" customWidth="1"/>
    <col min="3" max="3" width="13.00390625" style="0" bestFit="1" customWidth="1"/>
    <col min="4" max="4" width="8.421875" style="0" customWidth="1"/>
    <col min="5" max="5" width="16.28125" style="0" customWidth="1"/>
    <col min="6" max="6" width="13.00390625" style="0" bestFit="1" customWidth="1"/>
    <col min="7" max="7" width="18.421875" style="0" bestFit="1" customWidth="1"/>
    <col min="8" max="8" width="15.140625" style="0" bestFit="1" customWidth="1"/>
    <col min="9" max="9" width="9.00390625" style="0" bestFit="1" customWidth="1"/>
    <col min="10" max="10" width="15.00390625" style="0" bestFit="1" customWidth="1"/>
    <col min="11" max="12" width="9.140625" style="0" bestFit="1" customWidth="1"/>
    <col min="13" max="15" width="38.28125" style="0" bestFit="1" customWidth="1"/>
    <col min="16" max="16" width="11.57421875" style="0" bestFit="1" customWidth="1"/>
  </cols>
  <sheetData>
    <row r="1" spans="1:11" ht="12.75">
      <c r="A1" s="1" t="s">
        <v>12</v>
      </c>
      <c r="B1" s="1" t="s">
        <v>14</v>
      </c>
      <c r="C1" s="1" t="s">
        <v>13</v>
      </c>
      <c r="D1" s="1" t="s">
        <v>17</v>
      </c>
      <c r="E1" s="1" t="s">
        <v>18</v>
      </c>
      <c r="F1" s="1" t="s">
        <v>31</v>
      </c>
      <c r="G1" s="1" t="s">
        <v>19</v>
      </c>
      <c r="H1" s="1" t="s">
        <v>32</v>
      </c>
      <c r="I1" s="1" t="s">
        <v>20</v>
      </c>
      <c r="J1" s="1" t="s">
        <v>21</v>
      </c>
      <c r="K1" s="1" t="s">
        <v>22</v>
      </c>
    </row>
    <row r="2" spans="1:11" ht="12.75">
      <c r="A2">
        <v>4</v>
      </c>
      <c r="B2" t="s">
        <v>15</v>
      </c>
      <c r="C2" t="s">
        <v>3</v>
      </c>
      <c r="D2">
        <v>31</v>
      </c>
      <c r="E2">
        <v>19</v>
      </c>
      <c r="F2">
        <v>133</v>
      </c>
      <c r="G2">
        <v>12</v>
      </c>
      <c r="H2">
        <v>120</v>
      </c>
      <c r="I2">
        <v>171.95</v>
      </c>
      <c r="J2">
        <v>122.16</v>
      </c>
      <c r="K2">
        <v>294.11</v>
      </c>
    </row>
    <row r="3" spans="1:11" ht="12.75">
      <c r="A3">
        <v>4</v>
      </c>
      <c r="B3" t="s">
        <v>16</v>
      </c>
      <c r="C3" t="s">
        <v>3</v>
      </c>
      <c r="D3">
        <v>26</v>
      </c>
      <c r="E3">
        <v>22</v>
      </c>
      <c r="F3">
        <v>154</v>
      </c>
      <c r="G3">
        <v>4</v>
      </c>
      <c r="H3">
        <v>40</v>
      </c>
      <c r="I3">
        <v>150.26</v>
      </c>
      <c r="J3">
        <v>28.6</v>
      </c>
      <c r="K3">
        <v>178.86</v>
      </c>
    </row>
    <row r="4" spans="1:11" ht="12.75">
      <c r="A4">
        <v>8</v>
      </c>
      <c r="B4" t="s">
        <v>16</v>
      </c>
      <c r="C4" t="s">
        <v>7</v>
      </c>
      <c r="D4">
        <v>301</v>
      </c>
      <c r="E4">
        <v>186</v>
      </c>
      <c r="F4">
        <v>1302</v>
      </c>
      <c r="G4">
        <v>115</v>
      </c>
      <c r="H4">
        <v>1150</v>
      </c>
      <c r="I4">
        <v>1270.38</v>
      </c>
      <c r="J4">
        <v>822.25</v>
      </c>
      <c r="K4">
        <v>2092.63</v>
      </c>
    </row>
    <row r="5" spans="1:11" ht="12.75">
      <c r="A5">
        <v>8</v>
      </c>
      <c r="B5" t="s">
        <v>15</v>
      </c>
      <c r="C5" t="s">
        <v>7</v>
      </c>
      <c r="D5">
        <v>197</v>
      </c>
      <c r="E5">
        <v>77</v>
      </c>
      <c r="F5">
        <v>539</v>
      </c>
      <c r="G5">
        <v>120</v>
      </c>
      <c r="H5">
        <v>1200</v>
      </c>
      <c r="I5">
        <v>696.85</v>
      </c>
      <c r="J5">
        <v>1221.6</v>
      </c>
      <c r="K5">
        <v>1918.45</v>
      </c>
    </row>
    <row r="6" spans="1:11" ht="12.75">
      <c r="A6">
        <v>12</v>
      </c>
      <c r="B6" t="s">
        <v>16</v>
      </c>
      <c r="C6" t="s">
        <v>11</v>
      </c>
      <c r="D6">
        <v>412</v>
      </c>
      <c r="E6">
        <v>300</v>
      </c>
      <c r="F6">
        <v>2100</v>
      </c>
      <c r="G6">
        <v>112</v>
      </c>
      <c r="H6">
        <v>1120</v>
      </c>
      <c r="I6">
        <v>2049</v>
      </c>
      <c r="J6">
        <v>800.8</v>
      </c>
      <c r="K6">
        <v>2849.8</v>
      </c>
    </row>
    <row r="7" spans="1:11" ht="12.75">
      <c r="A7">
        <v>12</v>
      </c>
      <c r="B7" t="s">
        <v>15</v>
      </c>
      <c r="C7" t="s">
        <v>11</v>
      </c>
      <c r="D7">
        <v>345</v>
      </c>
      <c r="E7">
        <v>231</v>
      </c>
      <c r="F7">
        <v>1617</v>
      </c>
      <c r="G7">
        <v>114</v>
      </c>
      <c r="H7">
        <v>1140</v>
      </c>
      <c r="I7">
        <v>2090.55</v>
      </c>
      <c r="J7">
        <v>1160.52</v>
      </c>
      <c r="K7">
        <v>3251.07</v>
      </c>
    </row>
    <row r="8" spans="1:11" ht="12.75">
      <c r="A8">
        <v>1</v>
      </c>
      <c r="B8" t="s">
        <v>15</v>
      </c>
      <c r="C8" t="s">
        <v>0</v>
      </c>
      <c r="D8">
        <v>169</v>
      </c>
      <c r="E8">
        <v>166</v>
      </c>
      <c r="F8">
        <v>1162</v>
      </c>
      <c r="G8">
        <v>3</v>
      </c>
      <c r="H8">
        <v>30</v>
      </c>
      <c r="I8">
        <v>1502.3</v>
      </c>
      <c r="J8">
        <v>30.54</v>
      </c>
      <c r="K8">
        <v>1532.84</v>
      </c>
    </row>
    <row r="9" spans="1:11" ht="12.75">
      <c r="A9">
        <v>7</v>
      </c>
      <c r="B9" t="s">
        <v>15</v>
      </c>
      <c r="C9" t="s">
        <v>6</v>
      </c>
      <c r="D9">
        <v>253</v>
      </c>
      <c r="E9">
        <v>136</v>
      </c>
      <c r="F9">
        <v>952</v>
      </c>
      <c r="G9">
        <v>117</v>
      </c>
      <c r="H9">
        <v>1170</v>
      </c>
      <c r="I9">
        <v>1230.8</v>
      </c>
      <c r="J9">
        <v>1191.06</v>
      </c>
      <c r="K9">
        <v>2421.86</v>
      </c>
    </row>
    <row r="10" spans="1:11" ht="12.75">
      <c r="A10">
        <v>7</v>
      </c>
      <c r="B10" t="s">
        <v>16</v>
      </c>
      <c r="C10" t="s">
        <v>6</v>
      </c>
      <c r="D10">
        <v>327</v>
      </c>
      <c r="E10">
        <v>207</v>
      </c>
      <c r="F10">
        <v>1449</v>
      </c>
      <c r="G10">
        <v>120</v>
      </c>
      <c r="H10">
        <v>1200</v>
      </c>
      <c r="I10">
        <v>1413.81</v>
      </c>
      <c r="J10">
        <v>858</v>
      </c>
      <c r="K10">
        <v>2271.81</v>
      </c>
    </row>
    <row r="11" spans="1:11" ht="12.75">
      <c r="A11">
        <v>6</v>
      </c>
      <c r="B11" t="s">
        <v>15</v>
      </c>
      <c r="C11" t="s">
        <v>5</v>
      </c>
      <c r="D11">
        <v>253</v>
      </c>
      <c r="E11">
        <v>137</v>
      </c>
      <c r="F11">
        <v>959</v>
      </c>
      <c r="G11">
        <v>116</v>
      </c>
      <c r="H11">
        <v>1160</v>
      </c>
      <c r="I11">
        <v>1239.85</v>
      </c>
      <c r="J11">
        <v>1180.88</v>
      </c>
      <c r="K11">
        <v>2420.73</v>
      </c>
    </row>
    <row r="12" spans="1:11" ht="12.75">
      <c r="A12">
        <v>6</v>
      </c>
      <c r="B12" t="s">
        <v>16</v>
      </c>
      <c r="C12" t="s">
        <v>5</v>
      </c>
      <c r="D12">
        <v>382</v>
      </c>
      <c r="E12">
        <v>259</v>
      </c>
      <c r="F12">
        <v>1813</v>
      </c>
      <c r="G12">
        <v>123</v>
      </c>
      <c r="H12">
        <v>1230</v>
      </c>
      <c r="I12">
        <v>1768.97</v>
      </c>
      <c r="J12">
        <v>879.45</v>
      </c>
      <c r="K12">
        <v>2648.42</v>
      </c>
    </row>
    <row r="13" spans="1:11" ht="12.75">
      <c r="A13">
        <v>5</v>
      </c>
      <c r="B13" t="s">
        <v>15</v>
      </c>
      <c r="C13" t="s">
        <v>4</v>
      </c>
      <c r="D13">
        <v>314</v>
      </c>
      <c r="E13">
        <v>204</v>
      </c>
      <c r="F13">
        <v>1428</v>
      </c>
      <c r="G13">
        <v>110</v>
      </c>
      <c r="H13">
        <v>1100</v>
      </c>
      <c r="I13">
        <v>1846.2</v>
      </c>
      <c r="J13">
        <v>1119.8</v>
      </c>
      <c r="K13">
        <v>2966</v>
      </c>
    </row>
    <row r="14" spans="1:11" ht="12.75">
      <c r="A14">
        <v>5</v>
      </c>
      <c r="B14" t="s">
        <v>16</v>
      </c>
      <c r="C14" t="s">
        <v>4</v>
      </c>
      <c r="D14">
        <v>332</v>
      </c>
      <c r="E14">
        <v>225</v>
      </c>
      <c r="F14">
        <v>1575</v>
      </c>
      <c r="G14">
        <v>107</v>
      </c>
      <c r="H14">
        <v>1070</v>
      </c>
      <c r="I14">
        <v>1536.75</v>
      </c>
      <c r="J14">
        <v>765.05</v>
      </c>
      <c r="K14">
        <v>2301.8</v>
      </c>
    </row>
    <row r="15" spans="1:11" ht="12.75">
      <c r="A15">
        <v>11</v>
      </c>
      <c r="B15" t="s">
        <v>16</v>
      </c>
      <c r="C15" t="s">
        <v>10</v>
      </c>
      <c r="D15">
        <v>236</v>
      </c>
      <c r="E15">
        <v>139</v>
      </c>
      <c r="F15">
        <v>973</v>
      </c>
      <c r="G15">
        <v>97</v>
      </c>
      <c r="H15">
        <v>970</v>
      </c>
      <c r="I15">
        <v>949.37</v>
      </c>
      <c r="J15">
        <v>693.55</v>
      </c>
      <c r="K15">
        <v>1642.92</v>
      </c>
    </row>
    <row r="16" spans="1:11" ht="12.75">
      <c r="A16">
        <v>11</v>
      </c>
      <c r="B16" t="s">
        <v>15</v>
      </c>
      <c r="C16" t="s">
        <v>10</v>
      </c>
      <c r="D16">
        <v>241</v>
      </c>
      <c r="E16">
        <v>121</v>
      </c>
      <c r="F16">
        <v>847</v>
      </c>
      <c r="G16">
        <v>120</v>
      </c>
      <c r="H16">
        <v>1200</v>
      </c>
      <c r="I16">
        <v>1095.05</v>
      </c>
      <c r="J16">
        <v>1221.6</v>
      </c>
      <c r="K16">
        <v>2316.65</v>
      </c>
    </row>
    <row r="17" spans="1:11" ht="12.75">
      <c r="A17">
        <v>10</v>
      </c>
      <c r="B17" t="s">
        <v>15</v>
      </c>
      <c r="C17" t="s">
        <v>9</v>
      </c>
      <c r="D17">
        <v>251</v>
      </c>
      <c r="E17">
        <v>127</v>
      </c>
      <c r="F17">
        <v>889</v>
      </c>
      <c r="G17">
        <v>124</v>
      </c>
      <c r="H17">
        <v>1240</v>
      </c>
      <c r="I17">
        <v>1149.35</v>
      </c>
      <c r="J17">
        <v>1262.32</v>
      </c>
      <c r="K17">
        <v>2411.67</v>
      </c>
    </row>
    <row r="18" spans="1:11" ht="12.75">
      <c r="A18">
        <v>10</v>
      </c>
      <c r="B18" t="s">
        <v>16</v>
      </c>
      <c r="C18" t="s">
        <v>9</v>
      </c>
      <c r="D18">
        <v>280</v>
      </c>
      <c r="E18">
        <v>172</v>
      </c>
      <c r="F18">
        <v>1204</v>
      </c>
      <c r="G18">
        <v>108</v>
      </c>
      <c r="H18">
        <v>1080</v>
      </c>
      <c r="I18">
        <v>1174.76</v>
      </c>
      <c r="J18">
        <v>772.2</v>
      </c>
      <c r="K18">
        <v>1946.96</v>
      </c>
    </row>
    <row r="19" spans="1:11" ht="12.75">
      <c r="A19">
        <v>9</v>
      </c>
      <c r="B19" t="s">
        <v>15</v>
      </c>
      <c r="C19" t="s">
        <v>8</v>
      </c>
      <c r="D19">
        <v>255</v>
      </c>
      <c r="E19">
        <v>138</v>
      </c>
      <c r="F19">
        <v>966</v>
      </c>
      <c r="G19">
        <v>117</v>
      </c>
      <c r="H19">
        <v>1170</v>
      </c>
      <c r="I19">
        <v>1248.9</v>
      </c>
      <c r="J19">
        <v>1191.06</v>
      </c>
      <c r="K19">
        <v>2439.96</v>
      </c>
    </row>
    <row r="20" spans="1:11" ht="12.75">
      <c r="A20">
        <v>9</v>
      </c>
      <c r="B20" t="s">
        <v>16</v>
      </c>
      <c r="C20" t="s">
        <v>8</v>
      </c>
      <c r="D20">
        <v>297</v>
      </c>
      <c r="E20">
        <v>181</v>
      </c>
      <c r="F20">
        <v>1267</v>
      </c>
      <c r="G20">
        <v>116</v>
      </c>
      <c r="H20">
        <v>1160</v>
      </c>
      <c r="I20">
        <v>1236.23</v>
      </c>
      <c r="J20">
        <v>829.4</v>
      </c>
      <c r="K20">
        <v>2065.63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19curso</cp:lastModifiedBy>
  <cp:lastPrinted>2013-03-11T08:33:40Z</cp:lastPrinted>
  <dcterms:created xsi:type="dcterms:W3CDTF">1996-11-27T10:00:04Z</dcterms:created>
  <dcterms:modified xsi:type="dcterms:W3CDTF">2013-03-20T10:59:30Z</dcterms:modified>
  <cp:category/>
  <cp:version/>
  <cp:contentType/>
  <cp:contentStatus/>
</cp:coreProperties>
</file>